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2.- Sábado/"/>
    </mc:Choice>
  </mc:AlternateContent>
  <xr:revisionPtr revIDLastSave="203" documentId="8_{42428292-FF27-4C06-8973-08BA6060BB04}" xr6:coauthVersionLast="47" xr6:coauthVersionMax="47" xr10:uidLastSave="{18045696-F7A4-4040-8C4B-5B1765988306}"/>
  <bookViews>
    <workbookView xWindow="28680" yWindow="-120" windowWidth="29040" windowHeight="15720" xr2:uid="{479BFD07-5F9E-4764-A2B4-8E8795D5EF58}"/>
  </bookViews>
  <sheets>
    <sheet name="120 PJ454" sheetId="1" r:id="rId1"/>
    <sheet name="Hoja1" sheetId="2" r:id="rId2"/>
  </sheets>
  <definedNames>
    <definedName name="_xlnm.Print_Area" localSheetId="0">'120 PJ454'!$A$1:$L$19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1" l="1"/>
  <c r="K19" i="1"/>
  <c r="L19" i="1" s="1"/>
  <c r="J20" i="1"/>
  <c r="K20" i="1"/>
  <c r="L20" i="1" s="1"/>
  <c r="J21" i="1"/>
  <c r="K21" i="1"/>
  <c r="L21" i="1" s="1"/>
  <c r="J22" i="1"/>
  <c r="K22" i="1"/>
  <c r="J4" i="1"/>
  <c r="K4" i="1"/>
  <c r="L4" i="1" s="1"/>
  <c r="J5" i="1"/>
  <c r="K5" i="1"/>
  <c r="J6" i="1"/>
  <c r="K6" i="1"/>
  <c r="L6" i="1" s="1"/>
  <c r="J7" i="1"/>
  <c r="K7" i="1"/>
  <c r="J8" i="1"/>
  <c r="K8" i="1"/>
  <c r="L8" i="1" s="1"/>
  <c r="J9" i="1"/>
  <c r="K9" i="1"/>
  <c r="L9" i="1" s="1"/>
  <c r="J10" i="1"/>
  <c r="K10" i="1"/>
  <c r="L10" i="1" s="1"/>
  <c r="J11" i="1"/>
  <c r="K11" i="1"/>
  <c r="J12" i="1"/>
  <c r="K12" i="1"/>
  <c r="L12" i="1" s="1"/>
  <c r="J13" i="1"/>
  <c r="K13" i="1"/>
  <c r="J14" i="1"/>
  <c r="K14" i="1"/>
  <c r="L14" i="1" s="1"/>
  <c r="J15" i="1"/>
  <c r="K15" i="1"/>
  <c r="L15" i="1" s="1"/>
  <c r="J16" i="1"/>
  <c r="K16" i="1"/>
  <c r="J17" i="1"/>
  <c r="K17" i="1"/>
  <c r="J18" i="1"/>
  <c r="K18" i="1"/>
  <c r="L18" i="1" s="1"/>
  <c r="G19" i="1"/>
  <c r="G20" i="1"/>
  <c r="G21" i="1"/>
  <c r="G22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K3" i="1"/>
  <c r="K2" i="1"/>
  <c r="J2" i="1"/>
  <c r="J3" i="1"/>
  <c r="L17" i="1" l="1"/>
  <c r="L11" i="1"/>
  <c r="L5" i="1"/>
  <c r="Y8" i="1"/>
  <c r="Z8" i="1"/>
  <c r="Y9" i="1"/>
  <c r="P6" i="1"/>
  <c r="P7" i="1"/>
  <c r="Q3" i="1"/>
  <c r="Q4" i="1"/>
  <c r="Z9" i="1"/>
  <c r="Y10" i="1"/>
  <c r="Q2" i="1"/>
  <c r="Z7" i="1"/>
  <c r="AA7" i="1" s="1"/>
  <c r="Z10" i="1"/>
  <c r="AA10" i="1" s="1"/>
  <c r="P8" i="1"/>
  <c r="Q5" i="1"/>
  <c r="Q6" i="1"/>
  <c r="P4" i="1"/>
  <c r="Q8" i="1"/>
  <c r="P9" i="1"/>
  <c r="Q7" i="1"/>
  <c r="P2" i="1"/>
  <c r="P3" i="1"/>
  <c r="Q10" i="1"/>
  <c r="P5" i="1"/>
  <c r="Q9" i="1"/>
  <c r="P10" i="1"/>
  <c r="L13" i="1"/>
  <c r="L22" i="1"/>
  <c r="L7" i="1"/>
  <c r="L16" i="1"/>
  <c r="Y3" i="1"/>
  <c r="Y7" i="1"/>
  <c r="Z3" i="1"/>
  <c r="Y4" i="1"/>
  <c r="Z4" i="1"/>
  <c r="Z6" i="1"/>
  <c r="Y5" i="1"/>
  <c r="Z5" i="1"/>
  <c r="Z2" i="1"/>
  <c r="Y2" i="1"/>
  <c r="Y6" i="1"/>
  <c r="T8" i="1" l="1"/>
  <c r="T7" i="1"/>
  <c r="AA8" i="1"/>
  <c r="T10" i="1"/>
  <c r="AA9" i="1"/>
  <c r="T9" i="1"/>
  <c r="AA3" i="1"/>
  <c r="T6" i="1"/>
  <c r="T5" i="1"/>
  <c r="T2" i="1"/>
  <c r="AA2" i="1"/>
  <c r="AA4" i="1"/>
  <c r="T3" i="1"/>
  <c r="AA6" i="1"/>
  <c r="AA5" i="1"/>
  <c r="T4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L3" i="1" l="1"/>
  <c r="L2" i="1"/>
</calcChain>
</file>

<file path=xl/sharedStrings.xml><?xml version="1.0" encoding="utf-8"?>
<sst xmlns="http://schemas.openxmlformats.org/spreadsheetml/2006/main" count="105" uniqueCount="64">
  <si>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</si>
  <si>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</si>
  <si>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</si>
  <si>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</si>
  <si>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</si>
  <si>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</si>
  <si>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</si>
  <si>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</si>
  <si>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</si>
  <si>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</si>
  <si>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</si>
  <si>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</si>
  <si>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</si>
  <si>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</si>
  <si>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</si>
  <si>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</si>
  <si>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Factor</t>
  </si>
  <si>
    <t>Bus Tipo C</t>
  </si>
  <si>
    <t>Bus Tipo B</t>
  </si>
  <si>
    <t>BUS</t>
  </si>
  <si>
    <t>16:30 a 16:59</t>
  </si>
  <si>
    <t>1A</t>
  </si>
  <si>
    <t>17:00 a 17:29</t>
  </si>
  <si>
    <t>1B</t>
  </si>
  <si>
    <t>17:30 a 17:59</t>
  </si>
  <si>
    <t>4A</t>
  </si>
  <si>
    <t>4B</t>
  </si>
  <si>
    <t>4C</t>
  </si>
  <si>
    <t>5A</t>
  </si>
  <si>
    <t>5B</t>
  </si>
  <si>
    <t>13:30 a 13:59</t>
  </si>
  <si>
    <t>14:00 a 14:29</t>
  </si>
  <si>
    <t>14:30 a 14:59</t>
  </si>
  <si>
    <t>15:00 a 15:29</t>
  </si>
  <si>
    <t>15:30 a 15:59</t>
  </si>
  <si>
    <t>16:00 a 16:29</t>
  </si>
  <si>
    <t>13:30 a 14:29</t>
  </si>
  <si>
    <t>14:00 a 14:59</t>
  </si>
  <si>
    <t>14:30 a 15:29</t>
  </si>
  <si>
    <t>15:00 a 15:59</t>
  </si>
  <si>
    <t>15:30 a 16:30</t>
  </si>
  <si>
    <t>PJ454</t>
  </si>
  <si>
    <t>SJTD66</t>
  </si>
  <si>
    <t>STHF45</t>
  </si>
  <si>
    <t>SPZX55</t>
  </si>
  <si>
    <t>TXZH36</t>
  </si>
  <si>
    <t>STHF15</t>
  </si>
  <si>
    <t>STHF49</t>
  </si>
  <si>
    <t>SKHG39</t>
  </si>
  <si>
    <t>STHD65</t>
  </si>
  <si>
    <t>SKHG40</t>
  </si>
  <si>
    <t>SKHF49</t>
  </si>
  <si>
    <t>TXZH37</t>
  </si>
  <si>
    <t>STHF48</t>
  </si>
  <si>
    <t>STHD35</t>
  </si>
  <si>
    <t>STHB50</t>
  </si>
  <si>
    <t>SJTD61</t>
  </si>
  <si>
    <t>SPZX58</t>
  </si>
  <si>
    <t>SKHF84</t>
  </si>
  <si>
    <t>THZX35</t>
  </si>
  <si>
    <t>SKHG17</t>
  </si>
  <si>
    <t>16:00 a 16:59</t>
  </si>
  <si>
    <t>16:29 a  17:30</t>
  </si>
  <si>
    <t>17:00 a 17:59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</si>
</sst>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0" fontId="0" fillId="0" borderId="1" xfId="0" applyBorder="1"/>
    <xf numFmtId="20" fontId="0" fillId="0" borderId="1" xfId="0" applyNumberFormat="1" applyBorder="1"/>
  </cellXfs>
  <cellStyles count="3">
    <cellStyle name="Normal" xfId="0" builtinId="0"/>
    <cellStyle name="Normal 17" xfId="2" xr:uid="{D8647A40-1CD6-4B3B-88D8-5594FDDD9ED6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120 - PJ454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'120 PJ454'!$P$1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'120 PJ454'!$O$2:$O$10</c:f>
              <c:strCache>
                <c:ptCount val="9"/>
                <c:pt idx="0">
                  <c:v>13:30 a 13:59</c:v>
                </c:pt>
                <c:pt idx="1">
                  <c:v>14:00 a 14:29</c:v>
                </c:pt>
                <c:pt idx="2">
                  <c:v>14:30 a 14:59</c:v>
                </c:pt>
                <c:pt idx="3">
                  <c:v>15:00 a 15:29</c:v>
                </c:pt>
                <c:pt idx="4">
                  <c:v>15:30 a 15:59</c:v>
                </c:pt>
                <c:pt idx="5">
                  <c:v>16:00 a 16:29</c:v>
                </c:pt>
                <c:pt idx="6">
                  <c:v>16:30 a 16:59</c:v>
                </c:pt>
                <c:pt idx="7">
                  <c:v>17:00 a 17:29</c:v>
                </c:pt>
                <c:pt idx="8">
                  <c:v>17:30 a 17:59</c:v>
                </c:pt>
              </c:strCache>
            </c:strRef>
          </c:cat>
          <c:val>
            <c:numRef>
              <c:f>'120 PJ454'!$P$2:$P$10</c:f>
              <c:numCache>
                <c:formatCode>0</c:formatCode>
                <c:ptCount val="9"/>
                <c:pt idx="0">
                  <c:v>180</c:v>
                </c:pt>
                <c:pt idx="1">
                  <c:v>90</c:v>
                </c:pt>
                <c:pt idx="2">
                  <c:v>270</c:v>
                </c:pt>
                <c:pt idx="3">
                  <c:v>180</c:v>
                </c:pt>
                <c:pt idx="4">
                  <c:v>270</c:v>
                </c:pt>
                <c:pt idx="5">
                  <c:v>180</c:v>
                </c:pt>
                <c:pt idx="6">
                  <c:v>270</c:v>
                </c:pt>
                <c:pt idx="7">
                  <c:v>180</c:v>
                </c:pt>
                <c:pt idx="8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'120 PJ454'!$Q$1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'120 PJ454'!$O$2:$O$10</c:f>
              <c:strCache>
                <c:ptCount val="9"/>
                <c:pt idx="0">
                  <c:v>13:30 a 13:59</c:v>
                </c:pt>
                <c:pt idx="1">
                  <c:v>14:00 a 14:29</c:v>
                </c:pt>
                <c:pt idx="2">
                  <c:v>14:30 a 14:59</c:v>
                </c:pt>
                <c:pt idx="3">
                  <c:v>15:00 a 15:29</c:v>
                </c:pt>
                <c:pt idx="4">
                  <c:v>15:30 a 15:59</c:v>
                </c:pt>
                <c:pt idx="5">
                  <c:v>16:00 a 16:29</c:v>
                </c:pt>
                <c:pt idx="6">
                  <c:v>16:30 a 16:59</c:v>
                </c:pt>
                <c:pt idx="7">
                  <c:v>17:00 a 17:29</c:v>
                </c:pt>
                <c:pt idx="8">
                  <c:v>17:30 a 17:59</c:v>
                </c:pt>
              </c:strCache>
            </c:strRef>
          </c:cat>
          <c:val>
            <c:numRef>
              <c:f>'120 PJ454'!$Q$2:$Q$10</c:f>
              <c:numCache>
                <c:formatCode>0</c:formatCode>
                <c:ptCount val="9"/>
                <c:pt idx="0">
                  <c:v>36</c:v>
                </c:pt>
                <c:pt idx="1">
                  <c:v>27</c:v>
                </c:pt>
                <c:pt idx="2">
                  <c:v>55.8</c:v>
                </c:pt>
                <c:pt idx="3">
                  <c:v>36</c:v>
                </c:pt>
                <c:pt idx="4">
                  <c:v>55.8</c:v>
                </c:pt>
                <c:pt idx="5">
                  <c:v>28.8</c:v>
                </c:pt>
                <c:pt idx="6">
                  <c:v>45</c:v>
                </c:pt>
                <c:pt idx="7">
                  <c:v>28.8</c:v>
                </c:pt>
                <c:pt idx="8">
                  <c:v>46.8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'120 PJ454'!$T$1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'120 PJ454'!$O$2:$O$10</c:f>
              <c:strCache>
                <c:ptCount val="9"/>
                <c:pt idx="0">
                  <c:v>13:30 a 13:59</c:v>
                </c:pt>
                <c:pt idx="1">
                  <c:v>14:00 a 14:29</c:v>
                </c:pt>
                <c:pt idx="2">
                  <c:v>14:30 a 14:59</c:v>
                </c:pt>
                <c:pt idx="3">
                  <c:v>15:00 a 15:29</c:v>
                </c:pt>
                <c:pt idx="4">
                  <c:v>15:30 a 15:59</c:v>
                </c:pt>
                <c:pt idx="5">
                  <c:v>16:00 a 16:29</c:v>
                </c:pt>
                <c:pt idx="6">
                  <c:v>16:30 a 16:59</c:v>
                </c:pt>
                <c:pt idx="7">
                  <c:v>17:00 a 17:29</c:v>
                </c:pt>
                <c:pt idx="8">
                  <c:v>17:30 a 17:59</c:v>
                </c:pt>
              </c:strCache>
            </c:strRef>
          </c:cat>
          <c:val>
            <c:numRef>
              <c:f>'120 PJ454'!$T$2:$T$10</c:f>
              <c:numCache>
                <c:formatCode>0.0%</c:formatCode>
                <c:ptCount val="9"/>
                <c:pt idx="0">
                  <c:v>0.2</c:v>
                </c:pt>
                <c:pt idx="1">
                  <c:v>0.3</c:v>
                </c:pt>
                <c:pt idx="2">
                  <c:v>0.20666666666666667</c:v>
                </c:pt>
                <c:pt idx="3">
                  <c:v>0.2</c:v>
                </c:pt>
                <c:pt idx="4">
                  <c:v>0.20666666666666667</c:v>
                </c:pt>
                <c:pt idx="5">
                  <c:v>0.16</c:v>
                </c:pt>
                <c:pt idx="6">
                  <c:v>0.16666666666666666</c:v>
                </c:pt>
                <c:pt idx="7">
                  <c:v>0.16</c:v>
                </c:pt>
                <c:pt idx="8">
                  <c:v>0.17333333333333331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9C-4061-A0EF-731D893F6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4769216"/>
        <c:axId val="1094756736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094756736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94769216"/>
        <c:crosses val="max"/>
        <c:crossBetween val="between"/>
      </c:valAx>
      <c:catAx>
        <c:axId val="1094769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47567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120 PJ454</a:t>
            </a:r>
          </a:p>
        </c:rich>
      </c:tx>
      <c:layout>
        <c:manualLayout>
          <c:xMode val="edge"/>
          <c:yMode val="edge"/>
          <c:x val="0.44814796292942127"/>
          <c:y val="3.64885744252446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'120 PJ454'!$Y$1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'120 PJ454'!$X$2:$X$10</c:f>
              <c:strCache>
                <c:ptCount val="9"/>
                <c:pt idx="0">
                  <c:v>13:30 a 14:29</c:v>
                </c:pt>
                <c:pt idx="1">
                  <c:v>14:00 a 14:59</c:v>
                </c:pt>
                <c:pt idx="2">
                  <c:v>14:30 a 15:29</c:v>
                </c:pt>
                <c:pt idx="3">
                  <c:v>15:00 a 15:59</c:v>
                </c:pt>
                <c:pt idx="4">
                  <c:v>15:30 a 16:30</c:v>
                </c:pt>
                <c:pt idx="5">
                  <c:v>16:00 a 16:29</c:v>
                </c:pt>
                <c:pt idx="6">
                  <c:v>16:00 a 16:59</c:v>
                </c:pt>
                <c:pt idx="7">
                  <c:v>16:29 a  17:30</c:v>
                </c:pt>
                <c:pt idx="8">
                  <c:v>17:00 a 17:59</c:v>
                </c:pt>
              </c:strCache>
            </c:strRef>
          </c:cat>
          <c:val>
            <c:numRef>
              <c:f>'120 PJ454'!$Y$2:$Y$10</c:f>
              <c:numCache>
                <c:formatCode>General</c:formatCode>
                <c:ptCount val="9"/>
                <c:pt idx="0">
                  <c:v>360</c:v>
                </c:pt>
                <c:pt idx="1">
                  <c:v>180</c:v>
                </c:pt>
                <c:pt idx="2">
                  <c:v>540</c:v>
                </c:pt>
                <c:pt idx="3">
                  <c:v>360</c:v>
                </c:pt>
                <c:pt idx="4">
                  <c:v>540</c:v>
                </c:pt>
                <c:pt idx="5">
                  <c:v>360</c:v>
                </c:pt>
                <c:pt idx="6">
                  <c:v>270</c:v>
                </c:pt>
                <c:pt idx="7">
                  <c:v>180</c:v>
                </c:pt>
                <c:pt idx="8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'120 PJ454'!$Z$1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'120 PJ454'!$X$2:$X$10</c:f>
              <c:strCache>
                <c:ptCount val="9"/>
                <c:pt idx="0">
                  <c:v>13:30 a 14:29</c:v>
                </c:pt>
                <c:pt idx="1">
                  <c:v>14:00 a 14:59</c:v>
                </c:pt>
                <c:pt idx="2">
                  <c:v>14:30 a 15:29</c:v>
                </c:pt>
                <c:pt idx="3">
                  <c:v>15:00 a 15:59</c:v>
                </c:pt>
                <c:pt idx="4">
                  <c:v>15:30 a 16:30</c:v>
                </c:pt>
                <c:pt idx="5">
                  <c:v>16:00 a 16:29</c:v>
                </c:pt>
                <c:pt idx="6">
                  <c:v>16:00 a 16:59</c:v>
                </c:pt>
                <c:pt idx="7">
                  <c:v>16:29 a  17:30</c:v>
                </c:pt>
                <c:pt idx="8">
                  <c:v>17:00 a 17:59</c:v>
                </c:pt>
              </c:strCache>
            </c:strRef>
          </c:cat>
          <c:val>
            <c:numRef>
              <c:f>'120 PJ454'!$Z$2:$Z$10</c:f>
              <c:numCache>
                <c:formatCode>General</c:formatCode>
                <c:ptCount val="9"/>
                <c:pt idx="0">
                  <c:v>72</c:v>
                </c:pt>
                <c:pt idx="1">
                  <c:v>54</c:v>
                </c:pt>
                <c:pt idx="2">
                  <c:v>111.6</c:v>
                </c:pt>
                <c:pt idx="3">
                  <c:v>72</c:v>
                </c:pt>
                <c:pt idx="4">
                  <c:v>111.6</c:v>
                </c:pt>
                <c:pt idx="5">
                  <c:v>57.6</c:v>
                </c:pt>
                <c:pt idx="6">
                  <c:v>45</c:v>
                </c:pt>
                <c:pt idx="7">
                  <c:v>28.8</c:v>
                </c:pt>
                <c:pt idx="8">
                  <c:v>46.8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'120 PJ454'!$AA$1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'120 PJ454'!$X$2:$X$10</c:f>
              <c:strCache>
                <c:ptCount val="9"/>
                <c:pt idx="0">
                  <c:v>13:30 a 14:29</c:v>
                </c:pt>
                <c:pt idx="1">
                  <c:v>14:00 a 14:59</c:v>
                </c:pt>
                <c:pt idx="2">
                  <c:v>14:30 a 15:29</c:v>
                </c:pt>
                <c:pt idx="3">
                  <c:v>15:00 a 15:59</c:v>
                </c:pt>
                <c:pt idx="4">
                  <c:v>15:30 a 16:30</c:v>
                </c:pt>
                <c:pt idx="5">
                  <c:v>16:00 a 16:29</c:v>
                </c:pt>
                <c:pt idx="6">
                  <c:v>16:00 a 16:59</c:v>
                </c:pt>
                <c:pt idx="7">
                  <c:v>16:29 a  17:30</c:v>
                </c:pt>
                <c:pt idx="8">
                  <c:v>17:00 a 17:59</c:v>
                </c:pt>
              </c:strCache>
            </c:strRef>
          </c:cat>
          <c:val>
            <c:numRef>
              <c:f>'120 PJ454'!$AA$2:$AA$10</c:f>
              <c:numCache>
                <c:formatCode>0%</c:formatCode>
                <c:ptCount val="9"/>
                <c:pt idx="0">
                  <c:v>0.2</c:v>
                </c:pt>
                <c:pt idx="1">
                  <c:v>0.3</c:v>
                </c:pt>
                <c:pt idx="2">
                  <c:v>0.20666666666666667</c:v>
                </c:pt>
                <c:pt idx="3">
                  <c:v>0.2</c:v>
                </c:pt>
                <c:pt idx="4">
                  <c:v>0.20666666666666667</c:v>
                </c:pt>
                <c:pt idx="5">
                  <c:v>0.16</c:v>
                </c:pt>
                <c:pt idx="6">
                  <c:v>0.16666666666666666</c:v>
                </c:pt>
                <c:pt idx="7">
                  <c:v>0.16</c:v>
                </c:pt>
                <c:pt idx="8">
                  <c:v>0.17333333333333331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273424</xdr:colOff>
      <xdr:row>11</xdr:row>
      <xdr:rowOff>47600</xdr:rowOff>
    </xdr:from>
    <xdr:to>
      <xdr:col>20</xdr:col>
      <xdr:colOff>276972</xdr:colOff>
      <xdr:row>28</xdr:row>
      <xdr:rowOff>22412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448234</xdr:colOff>
      <xdr:row>11</xdr:row>
      <xdr:rowOff>168089</xdr:rowOff>
    </xdr:from>
    <xdr:to>
      <xdr:col>27</xdr:col>
      <xdr:colOff>651434</xdr:colOff>
      <xdr:row>27</xdr:row>
      <xdr:rowOff>31937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47"/>
  <sheetViews>
    <sheetView tabSelected="1" zoomScale="85" zoomScaleNormal="85" workbookViewId="0">
      <selection activeCell="L24" sqref="L24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bestFit="1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2" width="6.54296875" customWidth="1"/>
    <col min="23" max="23" width="11.81640625" bestFit="1" customWidth="1"/>
    <col min="24" max="24" width="12.54296875" bestFit="1" customWidth="1"/>
  </cols>
  <sheetData>
    <row r="1" spans="1:27" ht="15.5" x14ac:dyDescent="0.35">
      <c r="A1" s="5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O1" s="11" t="s">
        <v>11</v>
      </c>
      <c r="P1" s="11" t="s">
        <v>12</v>
      </c>
      <c r="Q1" s="11" t="s">
        <v>13</v>
      </c>
      <c r="R1" s="12">
        <v>1</v>
      </c>
      <c r="S1" s="11" t="s">
        <v>14</v>
      </c>
      <c r="T1" s="11" t="s">
        <v>15</v>
      </c>
      <c r="X1" s="15" t="s">
        <v>11</v>
      </c>
      <c r="Y1" s="15" t="s">
        <v>12</v>
      </c>
      <c r="Z1" s="15" t="s">
        <v>13</v>
      </c>
      <c r="AA1" s="15" t="s">
        <v>15</v>
      </c>
    </row>
    <row r="2" spans="1:27" x14ac:dyDescent="0.35">
      <c r="A2" s="5">
        <v>1</v>
      </c>
      <c r="B2" s="3" t="s">
        <v>41</v>
      </c>
      <c r="C2" s="4">
        <v>45955</v>
      </c>
      <c r="D2" s="3">
        <v>120</v>
      </c>
      <c r="E2" s="3">
        <v>2</v>
      </c>
      <c r="F2" s="19">
        <v>0.57013888888888886</v>
      </c>
      <c r="G2" s="2">
        <f t="shared" ref="G2:G38" si="0">FLOOR(F2,"00:30")</f>
        <v>0.5625</v>
      </c>
      <c r="H2" s="3" t="s">
        <v>49</v>
      </c>
      <c r="I2" s="6" t="s">
        <v>21</v>
      </c>
      <c r="J2" s="3">
        <f>VLOOKUP(E2,Hoja1!E:F,2,FALSE)</f>
        <v>90</v>
      </c>
      <c r="K2" s="20">
        <f>VLOOKUP(I2,Hoja1!A:C,3,FALSE)</f>
        <v>9</v>
      </c>
      <c r="L2" s="9">
        <f>K2/J2</f>
        <v>0.1</v>
      </c>
      <c r="N2" s="18">
        <v>0.5625</v>
      </c>
      <c r="O2" s="3" t="s">
        <v>30</v>
      </c>
      <c r="P2" s="14">
        <f t="shared" ref="P2:P8" si="1">SUMIF(G:G,N2,J:J)</f>
        <v>180</v>
      </c>
      <c r="Q2" s="14">
        <f t="shared" ref="Q2:Q10" si="2">SUMIF(G:G,N2,K:K)</f>
        <v>36</v>
      </c>
      <c r="R2" s="9">
        <v>1</v>
      </c>
      <c r="S2" s="10">
        <v>0.85</v>
      </c>
      <c r="T2" s="10">
        <f t="shared" ref="T2:T7" si="3">Q2/P2</f>
        <v>0.2</v>
      </c>
      <c r="V2" s="18">
        <v>0.5625</v>
      </c>
      <c r="W2" s="18">
        <v>0.5625</v>
      </c>
      <c r="X2" s="25" t="s">
        <v>36</v>
      </c>
      <c r="Y2" s="16">
        <f t="shared" ref="Y2:Y7" si="4">SUM(SUMIF($G$1:$G$100,W2,$J$1:$J$100),SUMIF($G$1:$G$100,V2,$J$1:$J$100))</f>
        <v>360</v>
      </c>
      <c r="Z2" s="16">
        <f>SUM(SUMIF($G$1:$G$100,W2,$K$1:$K$100),SUMIF($G$1:$G$100,V2,$K$1:$K110))</f>
        <v>72</v>
      </c>
      <c r="AA2" s="17">
        <f t="shared" ref="AA2:AA7" si="5">Z2/Y2</f>
        <v>0.2</v>
      </c>
    </row>
    <row r="3" spans="1:27" x14ac:dyDescent="0.35">
      <c r="A3" s="5">
        <v>2</v>
      </c>
      <c r="B3" s="3" t="s">
        <v>41</v>
      </c>
      <c r="C3" s="4">
        <v>45955</v>
      </c>
      <c r="D3" s="3">
        <v>120</v>
      </c>
      <c r="E3" s="3">
        <v>2</v>
      </c>
      <c r="F3" s="19">
        <v>0.5805555555555556</v>
      </c>
      <c r="G3" s="2">
        <f t="shared" si="0"/>
        <v>0.5625</v>
      </c>
      <c r="H3" s="3" t="s">
        <v>50</v>
      </c>
      <c r="I3" s="3">
        <v>2</v>
      </c>
      <c r="J3" s="3">
        <f>VLOOKUP(E3,Hoja1!E:F,2,FALSE)</f>
        <v>90</v>
      </c>
      <c r="K3" s="20">
        <f>VLOOKUP(I3,Hoja1!A:C,3,FALSE)</f>
        <v>27</v>
      </c>
      <c r="L3" s="9">
        <f t="shared" ref="L3:L4" si="6">K3/J3</f>
        <v>0.3</v>
      </c>
      <c r="N3" s="18">
        <v>0.58333333333333304</v>
      </c>
      <c r="O3" s="3" t="s">
        <v>31</v>
      </c>
      <c r="P3" s="14">
        <f t="shared" si="1"/>
        <v>90</v>
      </c>
      <c r="Q3" s="14">
        <f t="shared" si="2"/>
        <v>27</v>
      </c>
      <c r="R3" s="9">
        <v>1</v>
      </c>
      <c r="S3" s="10">
        <v>0.85</v>
      </c>
      <c r="T3" s="10">
        <f t="shared" si="3"/>
        <v>0.3</v>
      </c>
      <c r="V3" s="18">
        <v>0.58333333333333304</v>
      </c>
      <c r="W3" s="18">
        <v>0.58333333333333304</v>
      </c>
      <c r="X3" s="25" t="s">
        <v>37</v>
      </c>
      <c r="Y3" s="16">
        <f t="shared" si="4"/>
        <v>180</v>
      </c>
      <c r="Z3" s="16">
        <f>SUM(SUMIF($G$1:$G$100,W3,$K$1:$K$100),SUMIF($G$1:$G$100,V3,$K$1:$K111))</f>
        <v>54</v>
      </c>
      <c r="AA3" s="17">
        <f t="shared" si="5"/>
        <v>0.3</v>
      </c>
    </row>
    <row r="4" spans="1:27" x14ac:dyDescent="0.35">
      <c r="A4" s="5">
        <v>3</v>
      </c>
      <c r="B4" s="3" t="s">
        <v>41</v>
      </c>
      <c r="C4" s="4">
        <v>45955</v>
      </c>
      <c r="D4" s="3">
        <v>120</v>
      </c>
      <c r="E4" s="3">
        <v>2</v>
      </c>
      <c r="F4" s="19">
        <v>0.59444444444444444</v>
      </c>
      <c r="G4" s="2">
        <f t="shared" si="0"/>
        <v>0.58333333333333326</v>
      </c>
      <c r="H4" s="3" t="s">
        <v>51</v>
      </c>
      <c r="I4" s="3">
        <v>2</v>
      </c>
      <c r="J4" s="3">
        <f>VLOOKUP(E4,Hoja1!E:F,2,FALSE)</f>
        <v>90</v>
      </c>
      <c r="K4" s="20">
        <f>VLOOKUP(I4,Hoja1!A:C,3,FALSE)</f>
        <v>27</v>
      </c>
      <c r="L4" s="9">
        <f t="shared" si="6"/>
        <v>0.3</v>
      </c>
      <c r="N4" s="18">
        <v>0.60416666666666696</v>
      </c>
      <c r="O4" s="3" t="s">
        <v>32</v>
      </c>
      <c r="P4" s="14">
        <f t="shared" si="1"/>
        <v>270</v>
      </c>
      <c r="Q4" s="14">
        <f t="shared" si="2"/>
        <v>55.8</v>
      </c>
      <c r="R4" s="9">
        <v>1</v>
      </c>
      <c r="S4" s="10">
        <v>0.85</v>
      </c>
      <c r="T4" s="10">
        <f t="shared" si="3"/>
        <v>0.20666666666666667</v>
      </c>
      <c r="V4" s="18">
        <v>0.60416666666666696</v>
      </c>
      <c r="W4" s="18">
        <v>0.60416666666666696</v>
      </c>
      <c r="X4" s="25" t="s">
        <v>38</v>
      </c>
      <c r="Y4" s="16">
        <f t="shared" si="4"/>
        <v>540</v>
      </c>
      <c r="Z4" s="16">
        <f>SUM(SUMIF($G$1:$G$100,W4,$K$1:$K$100),SUMIF($G$1:$G$100,V4,$K$1:$K112))</f>
        <v>111.6</v>
      </c>
      <c r="AA4" s="17">
        <f t="shared" si="5"/>
        <v>0.20666666666666667</v>
      </c>
    </row>
    <row r="5" spans="1:27" x14ac:dyDescent="0.35">
      <c r="A5" s="5">
        <v>4</v>
      </c>
      <c r="B5" s="3" t="s">
        <v>41</v>
      </c>
      <c r="C5" s="4">
        <v>45955</v>
      </c>
      <c r="D5" s="3">
        <v>120</v>
      </c>
      <c r="E5" s="3">
        <v>2</v>
      </c>
      <c r="F5" s="19">
        <v>0.60486111111111107</v>
      </c>
      <c r="G5" s="2">
        <f t="shared" si="0"/>
        <v>0.60416666666666663</v>
      </c>
      <c r="H5" s="3" t="s">
        <v>42</v>
      </c>
      <c r="I5" s="3">
        <v>2</v>
      </c>
      <c r="J5" s="3">
        <f>VLOOKUP(E5,Hoja1!E:F,2,FALSE)</f>
        <v>90</v>
      </c>
      <c r="K5" s="20">
        <f>VLOOKUP(I5,Hoja1!A:C,3,FALSE)</f>
        <v>27</v>
      </c>
      <c r="L5" s="9">
        <f t="shared" ref="L5:L21" si="7">K5/J5</f>
        <v>0.3</v>
      </c>
      <c r="N5" s="18">
        <v>0.625</v>
      </c>
      <c r="O5" s="3" t="s">
        <v>33</v>
      </c>
      <c r="P5" s="14">
        <f t="shared" si="1"/>
        <v>180</v>
      </c>
      <c r="Q5" s="14">
        <f t="shared" si="2"/>
        <v>36</v>
      </c>
      <c r="R5" s="9">
        <v>1</v>
      </c>
      <c r="S5" s="10">
        <v>0.85</v>
      </c>
      <c r="T5" s="10">
        <f t="shared" si="3"/>
        <v>0.2</v>
      </c>
      <c r="V5" s="18">
        <v>0.625</v>
      </c>
      <c r="W5" s="18">
        <v>0.625</v>
      </c>
      <c r="X5" s="25" t="s">
        <v>39</v>
      </c>
      <c r="Y5" s="16">
        <f t="shared" si="4"/>
        <v>360</v>
      </c>
      <c r="Z5" s="16">
        <f>SUM(SUMIF($G$1:$G$100,W5,$K$1:$K$100),SUMIF($G$1:$G$100,V5,$K$1:$K113))</f>
        <v>72</v>
      </c>
      <c r="AA5" s="17">
        <f t="shared" si="5"/>
        <v>0.2</v>
      </c>
    </row>
    <row r="6" spans="1:27" x14ac:dyDescent="0.35">
      <c r="A6" s="5">
        <v>5</v>
      </c>
      <c r="B6" s="3" t="s">
        <v>41</v>
      </c>
      <c r="C6" s="4">
        <v>45955</v>
      </c>
      <c r="D6" s="3">
        <v>120</v>
      </c>
      <c r="E6" s="3">
        <v>2</v>
      </c>
      <c r="F6" s="19">
        <v>0.61319444444444449</v>
      </c>
      <c r="G6" s="2">
        <f t="shared" si="0"/>
        <v>0.60416666666666663</v>
      </c>
      <c r="H6" s="3" t="s">
        <v>52</v>
      </c>
      <c r="I6" s="3" t="s">
        <v>21</v>
      </c>
      <c r="J6" s="3">
        <f>VLOOKUP(E6,Hoja1!E:F,2,FALSE)</f>
        <v>90</v>
      </c>
      <c r="K6" s="20">
        <f>VLOOKUP(I6,Hoja1!A:C,3,FALSE)</f>
        <v>9</v>
      </c>
      <c r="L6" s="9">
        <f t="shared" si="7"/>
        <v>0.1</v>
      </c>
      <c r="N6" s="18">
        <v>0.64583333333333304</v>
      </c>
      <c r="O6" s="3" t="s">
        <v>34</v>
      </c>
      <c r="P6" s="14">
        <f t="shared" si="1"/>
        <v>270</v>
      </c>
      <c r="Q6" s="14">
        <f t="shared" si="2"/>
        <v>55.8</v>
      </c>
      <c r="R6" s="9">
        <v>1</v>
      </c>
      <c r="S6" s="10">
        <v>0.85</v>
      </c>
      <c r="T6" s="10">
        <f t="shared" si="3"/>
        <v>0.20666666666666667</v>
      </c>
      <c r="V6" s="18">
        <v>0.64583333333333304</v>
      </c>
      <c r="W6" s="18">
        <v>0.64583333333333304</v>
      </c>
      <c r="X6" s="3" t="s">
        <v>40</v>
      </c>
      <c r="Y6" s="16">
        <f t="shared" si="4"/>
        <v>540</v>
      </c>
      <c r="Z6" s="16">
        <f>SUM(SUMIF($G$1:$G$100,W6,$K$1:$K$100),SUMIF($G$1:$G$100,V6,$K$1:$K114))</f>
        <v>111.6</v>
      </c>
      <c r="AA6" s="17">
        <f t="shared" si="5"/>
        <v>0.20666666666666667</v>
      </c>
    </row>
    <row r="7" spans="1:27" x14ac:dyDescent="0.35">
      <c r="A7" s="5">
        <v>6</v>
      </c>
      <c r="B7" s="3" t="s">
        <v>41</v>
      </c>
      <c r="C7" s="4">
        <v>45955</v>
      </c>
      <c r="D7" s="3">
        <v>120</v>
      </c>
      <c r="E7" s="3">
        <v>2</v>
      </c>
      <c r="F7" s="19">
        <v>0.62083333333333335</v>
      </c>
      <c r="G7" s="2">
        <f t="shared" si="0"/>
        <v>0.60416666666666663</v>
      </c>
      <c r="H7" s="3" t="s">
        <v>53</v>
      </c>
      <c r="I7" s="3" t="s">
        <v>23</v>
      </c>
      <c r="J7" s="3">
        <f>VLOOKUP(E7,Hoja1!E:F,2,FALSE)</f>
        <v>90</v>
      </c>
      <c r="K7" s="20">
        <f>VLOOKUP(I7,Hoja1!A:C,3,FALSE)</f>
        <v>19.8</v>
      </c>
      <c r="L7" s="9">
        <f t="shared" si="7"/>
        <v>0.22</v>
      </c>
      <c r="N7" s="18">
        <v>0.66666666666666663</v>
      </c>
      <c r="O7" s="3" t="s">
        <v>35</v>
      </c>
      <c r="P7" s="14">
        <f t="shared" si="1"/>
        <v>180</v>
      </c>
      <c r="Q7" s="14">
        <f t="shared" si="2"/>
        <v>28.8</v>
      </c>
      <c r="R7" s="9">
        <v>1</v>
      </c>
      <c r="S7" s="10">
        <v>0.85</v>
      </c>
      <c r="T7" s="10">
        <f t="shared" si="3"/>
        <v>0.16</v>
      </c>
      <c r="V7" s="18">
        <v>0.66666666666666696</v>
      </c>
      <c r="W7" s="18">
        <v>0.66666666666666696</v>
      </c>
      <c r="X7" s="3" t="s">
        <v>35</v>
      </c>
      <c r="Y7" s="16">
        <f t="shared" si="4"/>
        <v>360</v>
      </c>
      <c r="Z7" s="16">
        <f>SUM(SUMIF($G$1:$G$100,W7,$K$1:$K$100),SUMIF($G$1:$G$100,V7,$K$1:$K115))</f>
        <v>57.6</v>
      </c>
      <c r="AA7" s="17">
        <f t="shared" si="5"/>
        <v>0.16</v>
      </c>
    </row>
    <row r="8" spans="1:27" x14ac:dyDescent="0.35">
      <c r="A8" s="5">
        <v>7</v>
      </c>
      <c r="B8" s="3" t="s">
        <v>41</v>
      </c>
      <c r="C8" s="4">
        <v>45955</v>
      </c>
      <c r="D8" s="3">
        <v>120</v>
      </c>
      <c r="E8" s="3">
        <v>2</v>
      </c>
      <c r="F8" s="19">
        <v>0.62986111111111109</v>
      </c>
      <c r="G8" s="2">
        <f t="shared" si="0"/>
        <v>0.625</v>
      </c>
      <c r="H8" s="3" t="s">
        <v>54</v>
      </c>
      <c r="I8" s="3" t="s">
        <v>21</v>
      </c>
      <c r="J8" s="3">
        <f>VLOOKUP(E8,Hoja1!E:F,2,FALSE)</f>
        <v>90</v>
      </c>
      <c r="K8" s="20">
        <f>VLOOKUP(I8,Hoja1!A:C,3,FALSE)</f>
        <v>9</v>
      </c>
      <c r="L8" s="9">
        <f t="shared" si="7"/>
        <v>0.1</v>
      </c>
      <c r="N8" s="18">
        <v>0.6875</v>
      </c>
      <c r="O8" s="3" t="s">
        <v>20</v>
      </c>
      <c r="P8" s="14">
        <f t="shared" si="1"/>
        <v>270</v>
      </c>
      <c r="Q8" s="14">
        <f t="shared" si="2"/>
        <v>45</v>
      </c>
      <c r="R8" s="9">
        <v>1</v>
      </c>
      <c r="S8" s="10">
        <v>0.85</v>
      </c>
      <c r="T8" s="10">
        <f t="shared" ref="T8:T10" si="8">Q8/P8</f>
        <v>0.16666666666666666</v>
      </c>
      <c r="V8" s="18">
        <v>0.687500000000001</v>
      </c>
      <c r="W8" s="18">
        <v>0.6875</v>
      </c>
      <c r="X8" s="3" t="s">
        <v>61</v>
      </c>
      <c r="Y8" s="16">
        <f t="shared" ref="Y8:Y10" si="9">SUM(SUMIF($G$1:$G$100,W8,$J$1:$J$100),SUMIF($G$1:$G$100,V8,$J$1:$J$100))</f>
        <v>270</v>
      </c>
      <c r="Z8" s="16">
        <f>SUM(SUMIF($G$1:$G$100,W8,$K$1:$K$100),SUMIF($G$1:$G$100,V8,$K$1:$K116))</f>
        <v>45</v>
      </c>
      <c r="AA8" s="17">
        <f t="shared" ref="AA8:AA10" si="10">Z8/Y8</f>
        <v>0.16666666666666666</v>
      </c>
    </row>
    <row r="9" spans="1:27" x14ac:dyDescent="0.35">
      <c r="A9" s="5">
        <v>8</v>
      </c>
      <c r="B9" s="3" t="s">
        <v>41</v>
      </c>
      <c r="C9" s="4">
        <v>45955</v>
      </c>
      <c r="D9" s="3">
        <v>120</v>
      </c>
      <c r="E9" s="3">
        <v>2</v>
      </c>
      <c r="F9" s="19">
        <v>0.6381944444444444</v>
      </c>
      <c r="G9" s="2">
        <f t="shared" si="0"/>
        <v>0.625</v>
      </c>
      <c r="H9" s="3" t="s">
        <v>55</v>
      </c>
      <c r="I9" s="3">
        <v>2</v>
      </c>
      <c r="J9" s="3">
        <f>VLOOKUP(E9,Hoja1!E:F,2,FALSE)</f>
        <v>90</v>
      </c>
      <c r="K9" s="20">
        <f>VLOOKUP(I9,Hoja1!A:C,3,FALSE)</f>
        <v>27</v>
      </c>
      <c r="L9" s="9">
        <f t="shared" si="7"/>
        <v>0.3</v>
      </c>
      <c r="N9" s="18">
        <v>0.70833333333333337</v>
      </c>
      <c r="O9" s="3" t="s">
        <v>22</v>
      </c>
      <c r="P9" s="14">
        <f t="shared" ref="P9:P10" si="11">SUMIF(G:G,N9,J:J)</f>
        <v>180</v>
      </c>
      <c r="Q9" s="14">
        <f t="shared" si="2"/>
        <v>28.8</v>
      </c>
      <c r="R9" s="9">
        <v>1</v>
      </c>
      <c r="S9" s="10">
        <v>0.85</v>
      </c>
      <c r="T9" s="10">
        <f t="shared" si="8"/>
        <v>0.16</v>
      </c>
      <c r="V9" s="18">
        <v>0.70833333333333504</v>
      </c>
      <c r="W9" s="18">
        <v>0.70833333333333337</v>
      </c>
      <c r="X9" s="26" t="s">
        <v>62</v>
      </c>
      <c r="Y9" s="16">
        <f t="shared" si="9"/>
        <v>180</v>
      </c>
      <c r="Z9" s="16">
        <f>SUM(SUMIF($G$1:$G$100,W9,$K$1:$K$100),SUMIF($G$1:$G$100,V9,$K$1:$K117))</f>
        <v>28.8</v>
      </c>
      <c r="AA9" s="17">
        <f t="shared" si="10"/>
        <v>0.16</v>
      </c>
    </row>
    <row r="10" spans="1:27" x14ac:dyDescent="0.35">
      <c r="A10" s="5">
        <v>9</v>
      </c>
      <c r="B10" s="3" t="s">
        <v>41</v>
      </c>
      <c r="C10" s="4">
        <v>45955</v>
      </c>
      <c r="D10" s="3">
        <v>120</v>
      </c>
      <c r="E10" s="3">
        <v>2</v>
      </c>
      <c r="F10" s="19">
        <v>0.64583333333333337</v>
      </c>
      <c r="G10" s="2">
        <f t="shared" si="0"/>
        <v>0.64583333333333326</v>
      </c>
      <c r="H10" s="3" t="s">
        <v>56</v>
      </c>
      <c r="I10" s="3">
        <v>2</v>
      </c>
      <c r="J10" s="3">
        <f>VLOOKUP(E10,Hoja1!E:F,2,FALSE)</f>
        <v>90</v>
      </c>
      <c r="K10" s="20">
        <f>VLOOKUP(I10,Hoja1!A:C,3,FALSE)</f>
        <v>27</v>
      </c>
      <c r="L10" s="9">
        <f t="shared" si="7"/>
        <v>0.3</v>
      </c>
      <c r="N10" s="18">
        <v>0.72916666666666663</v>
      </c>
      <c r="O10" s="3" t="s">
        <v>24</v>
      </c>
      <c r="P10" s="14">
        <f t="shared" si="11"/>
        <v>270</v>
      </c>
      <c r="Q10" s="14">
        <f t="shared" si="2"/>
        <v>46.8</v>
      </c>
      <c r="R10" s="9">
        <v>1</v>
      </c>
      <c r="S10" s="10">
        <v>0.85</v>
      </c>
      <c r="T10" s="10">
        <f t="shared" si="8"/>
        <v>0.17333333333333331</v>
      </c>
      <c r="V10" s="18">
        <v>0.72916666666666896</v>
      </c>
      <c r="W10" s="18">
        <v>0.72916666666666663</v>
      </c>
      <c r="X10" s="25" t="s">
        <v>63</v>
      </c>
      <c r="Y10" s="16">
        <f t="shared" si="9"/>
        <v>270</v>
      </c>
      <c r="Z10" s="16">
        <f>SUM(SUMIF($G$1:$G$100,W10,$K$1:$K$100),SUMIF($G$1:$G$100,V10,$K$1:$K118))</f>
        <v>46.8</v>
      </c>
      <c r="AA10" s="17">
        <f t="shared" si="10"/>
        <v>0.17333333333333331</v>
      </c>
    </row>
    <row r="11" spans="1:27" x14ac:dyDescent="0.35">
      <c r="A11" s="5">
        <v>10</v>
      </c>
      <c r="B11" s="3" t="s">
        <v>41</v>
      </c>
      <c r="C11" s="4">
        <v>45955</v>
      </c>
      <c r="D11" s="3">
        <v>120</v>
      </c>
      <c r="E11" s="3">
        <v>2</v>
      </c>
      <c r="F11" s="19">
        <v>0.65486111111111112</v>
      </c>
      <c r="G11" s="2">
        <f t="shared" si="0"/>
        <v>0.64583333333333326</v>
      </c>
      <c r="H11" s="3" t="s">
        <v>46</v>
      </c>
      <c r="I11" s="3" t="s">
        <v>21</v>
      </c>
      <c r="J11" s="3">
        <f>VLOOKUP(E11,Hoja1!E:F,2,FALSE)</f>
        <v>90</v>
      </c>
      <c r="K11" s="20">
        <f>VLOOKUP(I11,Hoja1!A:C,3,FALSE)</f>
        <v>9</v>
      </c>
      <c r="L11" s="9">
        <f t="shared" si="7"/>
        <v>0.1</v>
      </c>
      <c r="R11"/>
      <c r="S11"/>
      <c r="X11" s="25"/>
      <c r="Y11" s="25"/>
      <c r="Z11" s="25"/>
      <c r="AA11" s="25"/>
    </row>
    <row r="12" spans="1:27" x14ac:dyDescent="0.35">
      <c r="A12" s="5">
        <v>11</v>
      </c>
      <c r="B12" s="3" t="s">
        <v>41</v>
      </c>
      <c r="C12" s="4">
        <v>45955</v>
      </c>
      <c r="D12" s="3">
        <v>120</v>
      </c>
      <c r="E12" s="3">
        <v>2</v>
      </c>
      <c r="F12" s="19">
        <v>0.66319444444444442</v>
      </c>
      <c r="G12" s="2">
        <f t="shared" si="0"/>
        <v>0.64583333333333326</v>
      </c>
      <c r="H12" s="3" t="s">
        <v>44</v>
      </c>
      <c r="I12" s="3" t="s">
        <v>23</v>
      </c>
      <c r="J12" s="3">
        <f>VLOOKUP(E12,Hoja1!E:F,2,FALSE)</f>
        <v>90</v>
      </c>
      <c r="K12" s="20">
        <f>VLOOKUP(I12,Hoja1!A:C,3,FALSE)</f>
        <v>19.8</v>
      </c>
      <c r="L12" s="9">
        <f t="shared" si="7"/>
        <v>0.22</v>
      </c>
      <c r="R12"/>
      <c r="S12"/>
    </row>
    <row r="13" spans="1:27" x14ac:dyDescent="0.35">
      <c r="A13" s="5">
        <v>12</v>
      </c>
      <c r="B13" s="3" t="s">
        <v>41</v>
      </c>
      <c r="C13" s="4">
        <v>45955</v>
      </c>
      <c r="D13" s="3">
        <v>120</v>
      </c>
      <c r="E13" s="3">
        <v>2</v>
      </c>
      <c r="F13" s="19">
        <v>0.66874999999999996</v>
      </c>
      <c r="G13" s="2">
        <f t="shared" si="0"/>
        <v>0.66666666666666663</v>
      </c>
      <c r="H13" s="3" t="s">
        <v>48</v>
      </c>
      <c r="I13" s="3" t="s">
        <v>23</v>
      </c>
      <c r="J13" s="3">
        <f>VLOOKUP(E13,Hoja1!E:F,2,FALSE)</f>
        <v>90</v>
      </c>
      <c r="K13" s="20">
        <f>VLOOKUP(I13,Hoja1!A:C,3,FALSE)</f>
        <v>19.8</v>
      </c>
      <c r="L13" s="9">
        <f t="shared" si="7"/>
        <v>0.22</v>
      </c>
      <c r="R13"/>
      <c r="S13"/>
    </row>
    <row r="14" spans="1:27" x14ac:dyDescent="0.35">
      <c r="A14" s="5">
        <v>13</v>
      </c>
      <c r="B14" s="3" t="s">
        <v>41</v>
      </c>
      <c r="C14" s="4">
        <v>45955</v>
      </c>
      <c r="D14" s="3">
        <v>120</v>
      </c>
      <c r="E14" s="3">
        <v>2</v>
      </c>
      <c r="F14" s="19">
        <v>0.67847222222222225</v>
      </c>
      <c r="G14" s="2">
        <f t="shared" si="0"/>
        <v>0.66666666666666663</v>
      </c>
      <c r="H14" s="3" t="s">
        <v>57</v>
      </c>
      <c r="I14" s="3" t="s">
        <v>21</v>
      </c>
      <c r="J14" s="3">
        <f>VLOOKUP(E14,Hoja1!E:F,2,FALSE)</f>
        <v>90</v>
      </c>
      <c r="K14" s="20">
        <f>VLOOKUP(I14,Hoja1!A:C,3,FALSE)</f>
        <v>9</v>
      </c>
      <c r="L14" s="9">
        <f t="shared" si="7"/>
        <v>0.1</v>
      </c>
      <c r="R14"/>
      <c r="S14"/>
    </row>
    <row r="15" spans="1:27" x14ac:dyDescent="0.35">
      <c r="A15" s="5">
        <v>14</v>
      </c>
      <c r="B15" s="3" t="s">
        <v>41</v>
      </c>
      <c r="C15" s="4">
        <v>45955</v>
      </c>
      <c r="D15" s="3">
        <v>120</v>
      </c>
      <c r="E15" s="3">
        <v>2</v>
      </c>
      <c r="F15" s="19">
        <v>0.6875</v>
      </c>
      <c r="G15" s="2">
        <f t="shared" si="0"/>
        <v>0.6875</v>
      </c>
      <c r="H15" s="3" t="s">
        <v>58</v>
      </c>
      <c r="I15" s="3" t="s">
        <v>21</v>
      </c>
      <c r="J15" s="3">
        <f>VLOOKUP(E15,Hoja1!E:F,2,FALSE)</f>
        <v>90</v>
      </c>
      <c r="K15" s="20">
        <f>VLOOKUP(I15,Hoja1!A:C,3,FALSE)</f>
        <v>9</v>
      </c>
      <c r="L15" s="9">
        <f t="shared" si="7"/>
        <v>0.1</v>
      </c>
      <c r="R15"/>
      <c r="S15"/>
    </row>
    <row r="16" spans="1:27" x14ac:dyDescent="0.35">
      <c r="A16" s="5">
        <v>15</v>
      </c>
      <c r="B16" s="3" t="s">
        <v>41</v>
      </c>
      <c r="C16" s="4">
        <v>45955</v>
      </c>
      <c r="D16" s="3">
        <v>120</v>
      </c>
      <c r="E16" s="3">
        <v>2</v>
      </c>
      <c r="F16" s="19">
        <v>0.69861111111111107</v>
      </c>
      <c r="G16" s="2">
        <f t="shared" si="0"/>
        <v>0.6875</v>
      </c>
      <c r="H16" s="3" t="s">
        <v>45</v>
      </c>
      <c r="I16" s="3">
        <v>2</v>
      </c>
      <c r="J16" s="3">
        <f>VLOOKUP(E16,Hoja1!E:F,2,FALSE)</f>
        <v>90</v>
      </c>
      <c r="K16" s="20">
        <f>VLOOKUP(I16,Hoja1!A:C,3,FALSE)</f>
        <v>27</v>
      </c>
      <c r="L16" s="9">
        <f t="shared" si="7"/>
        <v>0.3</v>
      </c>
      <c r="P16"/>
      <c r="Q16"/>
      <c r="R16"/>
      <c r="S16"/>
    </row>
    <row r="17" spans="1:19" x14ac:dyDescent="0.35">
      <c r="A17" s="5">
        <v>16</v>
      </c>
      <c r="B17" s="3" t="s">
        <v>41</v>
      </c>
      <c r="C17" s="4">
        <v>45955</v>
      </c>
      <c r="D17" s="3">
        <v>120</v>
      </c>
      <c r="E17" s="3">
        <v>2</v>
      </c>
      <c r="F17" s="19">
        <v>0.70416666666666672</v>
      </c>
      <c r="G17" s="2">
        <f t="shared" si="0"/>
        <v>0.6875</v>
      </c>
      <c r="H17" s="3" t="s">
        <v>59</v>
      </c>
      <c r="I17" s="3" t="s">
        <v>21</v>
      </c>
      <c r="J17" s="3">
        <f>VLOOKUP(E17,Hoja1!E:F,2,FALSE)</f>
        <v>90</v>
      </c>
      <c r="K17" s="20">
        <f>VLOOKUP(I17,Hoja1!A:C,3,FALSE)</f>
        <v>9</v>
      </c>
      <c r="L17" s="9">
        <f t="shared" si="7"/>
        <v>0.1</v>
      </c>
      <c r="P17"/>
      <c r="Q17"/>
      <c r="R17"/>
      <c r="S17"/>
    </row>
    <row r="18" spans="1:19" x14ac:dyDescent="0.35">
      <c r="A18" s="5">
        <v>17</v>
      </c>
      <c r="B18" s="21" t="s">
        <v>41</v>
      </c>
      <c r="C18" s="22">
        <v>45955</v>
      </c>
      <c r="D18" s="21">
        <v>120</v>
      </c>
      <c r="E18" s="21">
        <v>2</v>
      </c>
      <c r="F18" s="23">
        <v>0.71111111111111114</v>
      </c>
      <c r="G18" s="24">
        <f t="shared" si="0"/>
        <v>0.70833333333333326</v>
      </c>
      <c r="H18" s="21" t="s">
        <v>49</v>
      </c>
      <c r="I18" s="21" t="s">
        <v>21</v>
      </c>
      <c r="J18" s="3">
        <f>VLOOKUP(E18,Hoja1!E:F,2,FALSE)</f>
        <v>90</v>
      </c>
      <c r="K18" s="20">
        <f>VLOOKUP(I18,Hoja1!A:C,3,FALSE)</f>
        <v>9</v>
      </c>
      <c r="L18" s="9">
        <f t="shared" si="7"/>
        <v>0.1</v>
      </c>
      <c r="R18"/>
      <c r="S18"/>
    </row>
    <row r="19" spans="1:19" x14ac:dyDescent="0.35">
      <c r="A19" s="7">
        <v>18</v>
      </c>
      <c r="B19" s="3" t="s">
        <v>41</v>
      </c>
      <c r="C19" s="4">
        <v>45955</v>
      </c>
      <c r="D19" s="3">
        <v>120</v>
      </c>
      <c r="E19" s="3">
        <v>2</v>
      </c>
      <c r="F19" s="19">
        <v>0.72430555555555554</v>
      </c>
      <c r="G19" s="2">
        <f t="shared" si="0"/>
        <v>0.70833333333333326</v>
      </c>
      <c r="H19" s="3" t="s">
        <v>50</v>
      </c>
      <c r="I19" s="3" t="s">
        <v>23</v>
      </c>
      <c r="J19" s="3">
        <f>VLOOKUP(E19,Hoja1!E:F,2,FALSE)</f>
        <v>90</v>
      </c>
      <c r="K19" s="20">
        <f>VLOOKUP(I19,Hoja1!A:C,3,FALSE)</f>
        <v>19.8</v>
      </c>
      <c r="L19" s="9">
        <f t="shared" si="7"/>
        <v>0.22</v>
      </c>
      <c r="R19"/>
      <c r="S19"/>
    </row>
    <row r="20" spans="1:19" x14ac:dyDescent="0.35">
      <c r="A20" s="7">
        <v>19</v>
      </c>
      <c r="B20" s="3" t="s">
        <v>41</v>
      </c>
      <c r="C20" s="4">
        <v>45955</v>
      </c>
      <c r="D20" s="3">
        <v>120</v>
      </c>
      <c r="E20" s="21">
        <v>2</v>
      </c>
      <c r="F20" s="19">
        <v>0.72916666666666663</v>
      </c>
      <c r="G20" s="24">
        <f t="shared" si="0"/>
        <v>0.72916666666666663</v>
      </c>
      <c r="H20" s="3" t="s">
        <v>60</v>
      </c>
      <c r="I20" s="3">
        <v>0</v>
      </c>
      <c r="J20" s="3">
        <f>VLOOKUP(E20,Hoja1!E:F,2,FALSE)</f>
        <v>90</v>
      </c>
      <c r="K20" s="20">
        <f>VLOOKUP(I20,Hoja1!A:C,3,FALSE)</f>
        <v>0</v>
      </c>
      <c r="L20" s="9">
        <f t="shared" si="7"/>
        <v>0</v>
      </c>
    </row>
    <row r="21" spans="1:19" x14ac:dyDescent="0.35">
      <c r="A21" s="7">
        <v>20</v>
      </c>
      <c r="B21" s="3" t="s">
        <v>41</v>
      </c>
      <c r="C21" s="4">
        <v>45955</v>
      </c>
      <c r="D21" s="3">
        <v>120</v>
      </c>
      <c r="E21" s="3">
        <v>2</v>
      </c>
      <c r="F21" s="19">
        <v>0.73819444444444449</v>
      </c>
      <c r="G21" s="2">
        <f t="shared" si="0"/>
        <v>0.72916666666666663</v>
      </c>
      <c r="H21" s="3" t="s">
        <v>47</v>
      </c>
      <c r="I21" s="3">
        <v>2</v>
      </c>
      <c r="J21" s="3">
        <f>VLOOKUP(E21,Hoja1!E:F,2,FALSE)</f>
        <v>90</v>
      </c>
      <c r="K21" s="20">
        <f>VLOOKUP(I21,Hoja1!A:C,3,FALSE)</f>
        <v>27</v>
      </c>
      <c r="L21" s="9">
        <f t="shared" si="7"/>
        <v>0.3</v>
      </c>
    </row>
    <row r="22" spans="1:19" x14ac:dyDescent="0.35">
      <c r="A22" s="7">
        <v>21</v>
      </c>
      <c r="B22" s="3" t="s">
        <v>41</v>
      </c>
      <c r="C22" s="4">
        <v>45955</v>
      </c>
      <c r="D22" s="3">
        <v>120</v>
      </c>
      <c r="E22" s="21">
        <v>2</v>
      </c>
      <c r="F22" s="19">
        <v>0.74444444444444446</v>
      </c>
      <c r="G22" s="24">
        <f t="shared" si="0"/>
        <v>0.72916666666666663</v>
      </c>
      <c r="H22" s="3" t="s">
        <v>43</v>
      </c>
      <c r="I22" s="3" t="s">
        <v>23</v>
      </c>
      <c r="J22" s="3">
        <f>VLOOKUP(E22,Hoja1!E:F,2,FALSE)</f>
        <v>90</v>
      </c>
      <c r="K22" s="20">
        <f>VLOOKUP(I22,Hoja1!A:C,3,FALSE)</f>
        <v>19.8</v>
      </c>
      <c r="L22" s="9">
        <f t="shared" ref="L22:L38" si="12">K22/J22</f>
        <v>0.22</v>
      </c>
    </row>
    <row r="23" spans="1:19" x14ac:dyDescent="0.35">
      <c r="L23" s="9">
        <v>0.85</v>
      </c>
    </row>
    <row r="24" spans="1:19" x14ac:dyDescent="0.35">
      <c r="P24"/>
      <c r="Q24"/>
      <c r="R24"/>
      <c r="S24"/>
    </row>
    <row r="25" spans="1:19" x14ac:dyDescent="0.35">
      <c r="P25"/>
      <c r="Q25"/>
      <c r="R25"/>
      <c r="S25"/>
    </row>
    <row r="26" spans="1:19" x14ac:dyDescent="0.35">
      <c r="P26"/>
      <c r="Q26"/>
      <c r="R26"/>
      <c r="S26"/>
    </row>
    <row r="27" spans="1:19" x14ac:dyDescent="0.35">
      <c r="P27"/>
      <c r="Q27"/>
      <c r="R27"/>
      <c r="S27"/>
    </row>
    <row r="28" spans="1:19" x14ac:dyDescent="0.35">
      <c r="P28"/>
      <c r="Q28"/>
      <c r="R28"/>
      <c r="S28"/>
    </row>
    <row r="29" spans="1:19" x14ac:dyDescent="0.35">
      <c r="P29"/>
      <c r="Q29"/>
      <c r="R29"/>
      <c r="S29"/>
    </row>
    <row r="30" spans="1:19" x14ac:dyDescent="0.35">
      <c r="P30"/>
      <c r="Q30"/>
      <c r="R30"/>
      <c r="S30"/>
    </row>
    <row r="31" spans="1:19" x14ac:dyDescent="0.35">
      <c r="P31"/>
      <c r="Q31"/>
      <c r="R31"/>
      <c r="S31"/>
    </row>
    <row r="32" spans="1:19" x14ac:dyDescent="0.35">
      <c r="P32"/>
      <c r="Q32"/>
      <c r="R32"/>
      <c r="S32"/>
    </row>
    <row r="33" spans="16:19" x14ac:dyDescent="0.35">
      <c r="P33"/>
      <c r="Q33"/>
      <c r="R33"/>
      <c r="S33"/>
    </row>
    <row r="34" spans="16:19" x14ac:dyDescent="0.35">
      <c r="P34"/>
      <c r="Q34"/>
      <c r="R34"/>
      <c r="S34"/>
    </row>
    <row r="35" spans="16:19" x14ac:dyDescent="0.35">
      <c r="P35"/>
      <c r="Q35"/>
      <c r="R35"/>
      <c r="S35"/>
    </row>
    <row r="36" spans="16:19" x14ac:dyDescent="0.35">
      <c r="P36"/>
      <c r="Q36"/>
      <c r="R36"/>
      <c r="S36"/>
    </row>
    <row r="37" spans="16:19" x14ac:dyDescent="0.35">
      <c r="P37"/>
      <c r="Q37"/>
      <c r="R37"/>
      <c r="S37"/>
    </row>
    <row r="38" spans="16:19" x14ac:dyDescent="0.35">
      <c r="P38"/>
      <c r="Q38"/>
      <c r="R38"/>
      <c r="S38"/>
    </row>
    <row r="39" spans="16:19" x14ac:dyDescent="0.35">
      <c r="P39"/>
      <c r="Q39"/>
      <c r="R39"/>
      <c r="S39"/>
    </row>
    <row r="40" spans="16:19" x14ac:dyDescent="0.35">
      <c r="P40"/>
      <c r="Q40"/>
      <c r="R40"/>
      <c r="S40"/>
    </row>
    <row r="41" spans="16:19" x14ac:dyDescent="0.35">
      <c r="P41"/>
      <c r="Q41"/>
      <c r="R41"/>
      <c r="S41"/>
    </row>
    <row r="42" spans="16:19" x14ac:dyDescent="0.35">
      <c r="P42"/>
      <c r="Q42"/>
      <c r="R42"/>
      <c r="S42"/>
    </row>
    <row r="43" spans="16:19" x14ac:dyDescent="0.35">
      <c r="P43"/>
      <c r="Q43"/>
      <c r="R43"/>
      <c r="S43"/>
    </row>
    <row r="44" spans="16:19" x14ac:dyDescent="0.35">
      <c r="P44"/>
      <c r="Q44"/>
      <c r="R44"/>
      <c r="S44"/>
    </row>
    <row r="45" spans="16:19" x14ac:dyDescent="0.35">
      <c r="P45"/>
      <c r="Q45"/>
      <c r="R45"/>
      <c r="S45"/>
    </row>
    <row r="46" spans="16:19" x14ac:dyDescent="0.35">
      <c r="P46"/>
      <c r="Q46"/>
      <c r="R46"/>
      <c r="S46"/>
    </row>
    <row r="47" spans="16:19" x14ac:dyDescent="0.35">
      <c r="P47"/>
      <c r="Q47"/>
      <c r="R47"/>
      <c r="S47"/>
    </row>
  </sheetData>
  <phoneticPr fontId="5" type="noConversion"/>
  <conditionalFormatting sqref="L2:L23">
    <cfRule type="expression" dxfId="0" priority="3">
      <formula>"&gt;85%"</formula>
    </cfRule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1" sqref="J1:V21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7265625" style="6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7" t="s">
        <v>16</v>
      </c>
      <c r="B1" s="3" t="s">
        <v>17</v>
      </c>
      <c r="C1" s="6" t="s">
        <v>18</v>
      </c>
      <c r="E1" s="3" t="s">
        <v>19</v>
      </c>
      <c r="F1" s="3" t="s">
        <v>8</v>
      </c>
    </row>
    <row r="2" spans="1:6" x14ac:dyDescent="0.35">
      <c r="A2" s="7">
        <v>0</v>
      </c>
      <c r="B2" s="3">
        <v>0</v>
      </c>
      <c r="C2" s="6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21</v>
      </c>
      <c r="B3" s="3">
        <v>15</v>
      </c>
      <c r="C3" s="6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23</v>
      </c>
      <c r="B4" s="3">
        <v>33</v>
      </c>
      <c r="C4" s="6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6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6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25</v>
      </c>
      <c r="B7" s="3">
        <v>110</v>
      </c>
      <c r="C7" s="6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26</v>
      </c>
      <c r="B8" s="3">
        <v>110</v>
      </c>
      <c r="C8" s="6">
        <f t="shared" si="0"/>
        <v>66</v>
      </c>
      <c r="D8" s="13">
        <f t="shared" si="1"/>
        <v>0.73333333333333328</v>
      </c>
    </row>
    <row r="9" spans="1:6" x14ac:dyDescent="0.35">
      <c r="A9" s="7" t="s">
        <v>27</v>
      </c>
      <c r="B9" s="3">
        <v>130</v>
      </c>
      <c r="C9" s="6">
        <f t="shared" si="0"/>
        <v>78</v>
      </c>
      <c r="D9" s="13">
        <f t="shared" si="1"/>
        <v>0.8666666666666667</v>
      </c>
    </row>
    <row r="10" spans="1:6" x14ac:dyDescent="0.35">
      <c r="A10" s="7" t="s">
        <v>28</v>
      </c>
      <c r="B10" s="3">
        <v>140</v>
      </c>
      <c r="C10" s="6">
        <f t="shared" si="0"/>
        <v>84</v>
      </c>
      <c r="D10" s="13">
        <f t="shared" si="1"/>
        <v>0.93333333333333335</v>
      </c>
    </row>
    <row r="11" spans="1:6" x14ac:dyDescent="0.35">
      <c r="A11" s="7" t="s">
        <v>29</v>
      </c>
      <c r="B11" s="3">
        <v>150</v>
      </c>
      <c r="C11" s="6">
        <f t="shared" si="0"/>
        <v>90</v>
      </c>
      <c r="D11" s="13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3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892CA898-5BBA-4D65-956F-F55555C707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120 PJ454</vt:lpstr>
      <vt:lpstr>Hoja1</vt:lpstr>
      <vt:lpstr>'120 PJ454'!Área_de_impresión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